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39" i="2" l="1"/>
  <c r="D43" i="2"/>
  <c r="D38" i="2"/>
  <c r="D37" i="2"/>
  <c r="D35" i="2"/>
  <c r="D34" i="2"/>
  <c r="D31" i="2"/>
  <c r="D26" i="2"/>
  <c r="D18" i="2"/>
  <c r="D21" i="2" s="1"/>
  <c r="D47" i="2"/>
  <c r="E5" i="2"/>
  <c r="D32" i="2" s="1"/>
  <c r="E36" i="2"/>
  <c r="D33" i="2"/>
  <c r="E11" i="2"/>
  <c r="E44" i="2"/>
  <c r="E31" i="2"/>
  <c r="E42" i="2"/>
  <c r="E33" i="2"/>
  <c r="E39" i="2"/>
  <c r="E26" i="2"/>
  <c r="E43" i="2"/>
  <c r="E34" i="2"/>
  <c r="E37" i="2"/>
  <c r="D28" i="2" l="1"/>
  <c r="E28" i="2" s="1"/>
  <c r="E32" i="2"/>
  <c r="E25" i="2"/>
  <c r="E35" i="2"/>
  <c r="E38" i="2"/>
  <c r="E30" i="2"/>
  <c r="E29" i="2"/>
  <c r="E41" i="2"/>
  <c r="D45" i="2"/>
  <c r="E18" i="2"/>
  <c r="D19" i="2"/>
  <c r="D24" i="2" s="1"/>
  <c r="D46" i="2" l="1"/>
  <c r="D48" i="2" s="1"/>
  <c r="E45" i="2"/>
  <c r="E21" i="2"/>
  <c r="E19" i="2"/>
  <c r="E24" i="2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<sst xmlns="http://schemas.openxmlformats.org/spreadsheetml/2006/main" count="61" uniqueCount="60">
  <si>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</si>
  <si>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</si>
  <si>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</si>
  <si>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</si>
  <si>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</si>
  <si>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</si>
  <si>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</si>
  <si>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</si>
  <si>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</si>
  <si>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</si>
  <si>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</si>
  <si>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</si>
  <si>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</si>
  <si>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</si>
  <si>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</si>
  <si>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</si>
  <si>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</si>
  <si>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</si>
  <si>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</si>
  <si>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</si>
  <si>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</si>
  <si>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</si>
  <si>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</si>
  <si>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</si>
  <si>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</si>
  <si>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</si>
  <si>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Техническое обслуживание источника теплоснабжения  (теплогенератоной)</t>
  </si>
  <si>
    <t xml:space="preserve">Отчет о фактических  расходах,  о выполнении договора упрвления многоквартирным домом   № 52, ул. Есенина                                               за 2020 год </t>
  </si>
  <si>
    <t xml:space="preserve">Содержание мусоропроводов 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</si>
  <si>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</si>
  <si>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</si>
  <si>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</si>
  <si>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</si>
  <si>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r>
      <t xml:space="preserve">Формирование, печать  единого платежного документа   - </t>
    </r>
    <r>
      <rPr>
        <sz val="11"/>
        <color indexed="8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</si>
  <si>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</si>
  <si>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</si>
  <si>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</si>
  <si>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</si>
  <si>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</si>
  <si>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</si>
  <si>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</si>
  <si>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</si>
  <si>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</si>
  <si>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</si>
  <si>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</si>
  <si>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</si>
  <si>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</si>
  <si>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</si>
  <si>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</si>
  <si>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</si>
  <si>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</si>
  <si>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</si>
  <si>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</si>
  <si>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</si>
  <si>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</si>
  <si>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</si>
  <si>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indexed="8"/>
        <rFont val="Times New Roman"/>
        <family val="1"/>
        <charset val="204"/>
      </rPr>
      <t>по состоянию на 01.01.2021 г.</t>
    </r>
  </si>
  <si>
    <t>Всего затрат:</t>
  </si>
  <si>
    <t xml:space="preserve">ООО "Градъ Сервис" </t>
  </si>
  <si>
    <t>4.8.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</si>
</sst>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K31" sqref="K31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28" t="s">
        <v>58</v>
      </c>
      <c r="C1" s="28"/>
      <c r="D1" s="28"/>
      <c r="E1" s="28"/>
    </row>
    <row r="2" spans="1:8" ht="40.5" customHeight="1" x14ac:dyDescent="0.25">
      <c r="A2" s="1"/>
      <c r="B2" s="29" t="s">
        <v>27</v>
      </c>
      <c r="C2" s="29"/>
      <c r="D2" s="29"/>
      <c r="E2" s="29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30" t="s">
        <v>0</v>
      </c>
      <c r="C4" s="30"/>
      <c r="D4" s="30"/>
      <c r="E4" s="30"/>
    </row>
    <row r="5" spans="1:8" ht="15.75" customHeight="1" x14ac:dyDescent="0.25">
      <c r="A5" s="1"/>
      <c r="B5" s="31" t="s">
        <v>1</v>
      </c>
      <c r="C5" s="31"/>
      <c r="D5" s="31"/>
      <c r="E5" s="19">
        <f>E6+E7</f>
        <v>14123</v>
      </c>
    </row>
    <row r="6" spans="1:8" ht="15.75" customHeight="1" x14ac:dyDescent="0.25">
      <c r="A6" s="1"/>
      <c r="B6" s="27" t="s">
        <v>2</v>
      </c>
      <c r="C6" s="27"/>
      <c r="D6" s="27"/>
      <c r="E6" s="20">
        <v>14028.1</v>
      </c>
    </row>
    <row r="7" spans="1:8" ht="15.75" customHeight="1" x14ac:dyDescent="0.25">
      <c r="A7" s="1"/>
      <c r="B7" s="27" t="s">
        <v>3</v>
      </c>
      <c r="C7" s="27"/>
      <c r="D7" s="27"/>
      <c r="E7" s="20">
        <v>94.9</v>
      </c>
    </row>
    <row r="8" spans="1:8" ht="15.75" customHeight="1" x14ac:dyDescent="0.25">
      <c r="A8" s="1"/>
      <c r="B8" s="27" t="s">
        <v>8</v>
      </c>
      <c r="C8" s="27"/>
      <c r="D8" s="27"/>
      <c r="E8" s="20">
        <v>11.67</v>
      </c>
    </row>
    <row r="9" spans="1:8" ht="15.75" customHeight="1" x14ac:dyDescent="0.25">
      <c r="A9" s="1"/>
      <c r="B9" s="8"/>
      <c r="C9" s="8"/>
      <c r="D9" s="8"/>
      <c r="E9" s="4"/>
    </row>
    <row r="10" spans="1:8" ht="15.75" customHeight="1" x14ac:dyDescent="0.25">
      <c r="A10" s="1"/>
      <c r="B10" s="32" t="s">
        <v>34</v>
      </c>
      <c r="C10" s="32"/>
      <c r="D10" s="5"/>
      <c r="E10" s="5"/>
    </row>
    <row r="11" spans="1:8" ht="15.75" customHeight="1" x14ac:dyDescent="0.25">
      <c r="A11" s="1"/>
      <c r="B11" s="33" t="s">
        <v>55</v>
      </c>
      <c r="C11" s="33"/>
      <c r="D11" s="33"/>
      <c r="E11" s="21">
        <f>E12+E14</f>
        <v>2102.5998300000001</v>
      </c>
    </row>
    <row r="12" spans="1:8" ht="15.75" customHeight="1" x14ac:dyDescent="0.25">
      <c r="A12" s="1"/>
      <c r="B12" s="35" t="s">
        <v>4</v>
      </c>
      <c r="C12" s="35"/>
      <c r="D12" s="35"/>
      <c r="E12" s="21">
        <v>1934.3970999999999</v>
      </c>
    </row>
    <row r="13" spans="1:8" ht="15.75" customHeight="1" x14ac:dyDescent="0.25">
      <c r="A13" s="1"/>
      <c r="B13" s="36" t="s">
        <v>5</v>
      </c>
      <c r="C13" s="36"/>
      <c r="D13" s="36"/>
      <c r="E13" s="22">
        <v>1900.09592</v>
      </c>
    </row>
    <row r="14" spans="1:8" ht="15.75" customHeight="1" x14ac:dyDescent="0.25">
      <c r="A14" s="1"/>
      <c r="B14" s="35" t="s">
        <v>6</v>
      </c>
      <c r="C14" s="35"/>
      <c r="D14" s="35"/>
      <c r="E14" s="21">
        <v>168.20273</v>
      </c>
    </row>
    <row r="15" spans="1:8" ht="15.75" customHeight="1" x14ac:dyDescent="0.25">
      <c r="A15" s="1"/>
      <c r="B15" s="37" t="s">
        <v>7</v>
      </c>
      <c r="C15" s="37"/>
      <c r="D15" s="37"/>
      <c r="E15" s="23">
        <v>166.84078</v>
      </c>
    </row>
    <row r="16" spans="1:8" ht="15.75" customHeight="1" x14ac:dyDescent="0.25">
      <c r="A16" s="1"/>
      <c r="B16" s="9"/>
      <c r="C16" s="9"/>
      <c r="D16" s="5"/>
      <c r="E16" s="5"/>
      <c r="H16" t="s">
        <v>9</v>
      </c>
    </row>
    <row r="17" spans="1:6" ht="57.75" customHeight="1" x14ac:dyDescent="0.25">
      <c r="A17" s="1"/>
      <c r="B17" s="7" t="s">
        <v>10</v>
      </c>
      <c r="C17" s="7" t="s">
        <v>11</v>
      </c>
      <c r="D17" s="7" t="s">
        <v>35</v>
      </c>
      <c r="E17" s="7" t="s">
        <v>12</v>
      </c>
    </row>
    <row r="18" spans="1:6" ht="15.75" customHeight="1" x14ac:dyDescent="0.25">
      <c r="A18" s="1"/>
      <c r="B18" s="10">
        <v>1</v>
      </c>
      <c r="C18" s="10" t="s">
        <v>53</v>
      </c>
      <c r="D18" s="3">
        <f>413578.67*1.302/1000</f>
        <v>538.47942834000003</v>
      </c>
      <c r="E18" s="6">
        <f>D18/12/$E$5*1000</f>
        <v>3.1773196696877433</v>
      </c>
    </row>
    <row r="19" spans="1:6" ht="15.75" customHeight="1" x14ac:dyDescent="0.25">
      <c r="A19" s="1"/>
      <c r="B19" s="11" t="s">
        <v>41</v>
      </c>
      <c r="C19" s="11" t="s">
        <v>43</v>
      </c>
      <c r="D19" s="24">
        <f>D18*0.29669</f>
        <v>159.7614615941946</v>
      </c>
      <c r="E19" s="24">
        <f>E18*0.29669</f>
        <v>0.94267897279965662</v>
      </c>
    </row>
    <row r="20" spans="1:6" ht="63.75" customHeight="1" x14ac:dyDescent="0.25">
      <c r="A20" s="1"/>
      <c r="B20" s="11"/>
      <c r="C20" s="12" t="s">
        <v>24</v>
      </c>
      <c r="D20" s="25"/>
      <c r="E20" s="7"/>
      <c r="F20" t="s">
        <v>9</v>
      </c>
    </row>
    <row r="21" spans="1:6" x14ac:dyDescent="0.25">
      <c r="A21" s="1"/>
      <c r="B21" s="13" t="s">
        <v>39</v>
      </c>
      <c r="C21" s="11" t="s">
        <v>42</v>
      </c>
      <c r="D21" s="24">
        <f>D18*0.52507</f>
        <v>282.73939343848383</v>
      </c>
      <c r="E21" s="24">
        <f>E18*0.52507</f>
        <v>1.6683152389629434</v>
      </c>
    </row>
    <row r="22" spans="1:6" ht="67.5" x14ac:dyDescent="0.25">
      <c r="A22" s="1"/>
      <c r="B22" s="14"/>
      <c r="C22" s="15" t="s">
        <v>37</v>
      </c>
      <c r="D22" s="7"/>
      <c r="E22" s="7"/>
    </row>
    <row r="23" spans="1:6" ht="56.25" x14ac:dyDescent="0.25">
      <c r="A23" s="1"/>
      <c r="B23" s="14"/>
      <c r="C23" s="15" t="s">
        <v>36</v>
      </c>
      <c r="D23" s="7"/>
      <c r="E23" s="7"/>
    </row>
    <row r="24" spans="1:6" x14ac:dyDescent="0.25">
      <c r="A24" s="1"/>
      <c r="B24" s="11" t="s">
        <v>40</v>
      </c>
      <c r="C24" s="11" t="s">
        <v>28</v>
      </c>
      <c r="D24" s="24">
        <f>D18-D19-D21</f>
        <v>95.978573307321597</v>
      </c>
      <c r="E24" s="24">
        <f>E18-E19-E21</f>
        <v>0.56632545792514311</v>
      </c>
    </row>
    <row r="25" spans="1:6" x14ac:dyDescent="0.25">
      <c r="A25" s="1"/>
      <c r="B25" s="10">
        <v>2</v>
      </c>
      <c r="C25" s="10" t="s">
        <v>13</v>
      </c>
      <c r="D25" s="3">
        <v>2.7188400000000001</v>
      </c>
      <c r="E25" s="6">
        <f>D25/12/$E$5*1000</f>
        <v>1.6042625504496213E-2</v>
      </c>
    </row>
    <row r="26" spans="1:6" ht="34.5" customHeight="1" x14ac:dyDescent="0.25">
      <c r="A26" s="1"/>
      <c r="B26" s="10">
        <v>3</v>
      </c>
      <c r="C26" s="10" t="s">
        <v>14</v>
      </c>
      <c r="D26" s="3">
        <f>(46693.59+140089.55)*1.302/1000</f>
        <v>243.19164827999998</v>
      </c>
      <c r="E26" s="6">
        <f>D26/12/$E$5*1000</f>
        <v>1.4349621673865325</v>
      </c>
    </row>
    <row r="27" spans="1:6" ht="141" customHeight="1" x14ac:dyDescent="0.25">
      <c r="A27" s="1"/>
      <c r="B27" s="10"/>
      <c r="C27" s="38" t="s">
        <v>38</v>
      </c>
      <c r="D27" s="39"/>
      <c r="E27" s="40"/>
    </row>
    <row r="28" spans="1:6" ht="19.5" customHeight="1" x14ac:dyDescent="0.25">
      <c r="A28" s="1"/>
      <c r="B28" s="10">
        <v>4</v>
      </c>
      <c r="C28" s="10" t="s">
        <v>15</v>
      </c>
      <c r="D28" s="6">
        <f>D29+D30+D31+D32+D33+D34+D35+D36</f>
        <v>290.24049000000002</v>
      </c>
      <c r="E28" s="6">
        <f>D28/12/$E$5*1000</f>
        <v>1.7125757629398854</v>
      </c>
    </row>
    <row r="29" spans="1:6" ht="33.75" customHeight="1" x14ac:dyDescent="0.25">
      <c r="A29" s="1"/>
      <c r="B29" s="16" t="s">
        <v>44</v>
      </c>
      <c r="C29" s="16" t="s">
        <v>16</v>
      </c>
      <c r="D29" s="26">
        <v>24.446169999999999</v>
      </c>
      <c r="E29" s="26">
        <f t="shared" ref="E29:E45" si="0">D29/12/$E$5*1000</f>
        <v>0.14424561589841628</v>
      </c>
    </row>
    <row r="30" spans="1:6" ht="38.25" x14ac:dyDescent="0.25">
      <c r="A30" s="1"/>
      <c r="B30" s="16" t="s">
        <v>45</v>
      </c>
      <c r="C30" s="16" t="s">
        <v>17</v>
      </c>
      <c r="D30" s="26">
        <v>60.358649999999997</v>
      </c>
      <c r="E30" s="26">
        <f t="shared" si="0"/>
        <v>0.35614865821709268</v>
      </c>
    </row>
    <row r="31" spans="1:6" ht="25.5" x14ac:dyDescent="0.25">
      <c r="A31" s="1"/>
      <c r="B31" s="16" t="s">
        <v>46</v>
      </c>
      <c r="C31" s="16" t="s">
        <v>18</v>
      </c>
      <c r="D31" s="26">
        <f>0.99694+19.188</f>
        <v>20.184939999999997</v>
      </c>
      <c r="E31" s="26">
        <f t="shared" si="0"/>
        <v>0.11910205574830653</v>
      </c>
    </row>
    <row r="32" spans="1:6" x14ac:dyDescent="0.25">
      <c r="A32" s="1"/>
      <c r="B32" s="16" t="s">
        <v>47</v>
      </c>
      <c r="C32" s="16" t="s">
        <v>19</v>
      </c>
      <c r="D32" s="26">
        <f>0.01*E5*12/1000</f>
        <v>1.6947599999999998</v>
      </c>
      <c r="E32" s="26">
        <f t="shared" si="0"/>
        <v>9.9999999999999985E-3</v>
      </c>
    </row>
    <row r="33" spans="1:5" ht="15.75" customHeight="1" x14ac:dyDescent="0.25">
      <c r="A33" s="1"/>
      <c r="B33" s="16" t="s">
        <v>48</v>
      </c>
      <c r="C33" s="16" t="s">
        <v>20</v>
      </c>
      <c r="D33" s="26">
        <f>0.08*E5*12/1000</f>
        <v>13.558079999999999</v>
      </c>
      <c r="E33" s="26">
        <f t="shared" si="0"/>
        <v>7.9999999999999988E-2</v>
      </c>
    </row>
    <row r="34" spans="1:5" ht="38.25" x14ac:dyDescent="0.25">
      <c r="A34" s="1"/>
      <c r="B34" s="16" t="s">
        <v>49</v>
      </c>
      <c r="C34" s="16" t="s">
        <v>21</v>
      </c>
      <c r="D34" s="26">
        <f>4.18326+10.38384</f>
        <v>14.5671</v>
      </c>
      <c r="E34" s="26">
        <f t="shared" si="0"/>
        <v>8.5953763364724198E-2</v>
      </c>
    </row>
    <row r="35" spans="1:5" x14ac:dyDescent="0.25">
      <c r="A35" s="1"/>
      <c r="B35" s="16" t="s">
        <v>50</v>
      </c>
      <c r="C35" s="16" t="s">
        <v>51</v>
      </c>
      <c r="D35" s="26">
        <f>15.69868+1.52691+1.0167+1.13013+2.17934+0.01543</f>
        <v>21.56719</v>
      </c>
      <c r="E35" s="26">
        <f t="shared" si="0"/>
        <v>0.12725807783993012</v>
      </c>
    </row>
    <row r="36" spans="1:5" x14ac:dyDescent="0.25">
      <c r="A36" s="1"/>
      <c r="B36" s="16" t="s">
        <v>59</v>
      </c>
      <c r="C36" s="16" t="s">
        <v>26</v>
      </c>
      <c r="D36" s="26">
        <v>133.86359999999999</v>
      </c>
      <c r="E36" s="26">
        <f t="shared" si="0"/>
        <v>0.78986759187141531</v>
      </c>
    </row>
    <row r="37" spans="1:5" ht="35.25" customHeight="1" x14ac:dyDescent="0.25">
      <c r="A37" s="1"/>
      <c r="B37" s="10">
        <v>5</v>
      </c>
      <c r="C37" s="10" t="s">
        <v>52</v>
      </c>
      <c r="D37" s="6">
        <f>6.76227+241.98824+25.01332+1.16957</f>
        <v>274.93340000000001</v>
      </c>
      <c r="E37" s="6">
        <f t="shared" si="0"/>
        <v>1.6222556586183297</v>
      </c>
    </row>
    <row r="38" spans="1:5" ht="30.75" customHeight="1" x14ac:dyDescent="0.25">
      <c r="A38" s="1"/>
      <c r="B38" s="10">
        <v>6</v>
      </c>
      <c r="C38" s="10" t="s">
        <v>22</v>
      </c>
      <c r="D38" s="6">
        <f>1.02885+72.73349+4.57871</f>
        <v>78.34105000000001</v>
      </c>
      <c r="E38" s="6">
        <f t="shared" si="0"/>
        <v>0.4622545375156365</v>
      </c>
    </row>
    <row r="39" spans="1:5" ht="21" customHeight="1" x14ac:dyDescent="0.25">
      <c r="A39" s="1"/>
      <c r="B39" s="10">
        <v>7</v>
      </c>
      <c r="C39" s="10" t="s">
        <v>25</v>
      </c>
      <c r="D39" s="6">
        <f>491.14794+106.18265+0.126</f>
        <v>597.45659000000001</v>
      </c>
      <c r="E39" s="6">
        <f t="shared" si="0"/>
        <v>3.5253168000188815</v>
      </c>
    </row>
    <row r="40" spans="1:5" ht="219.75" customHeight="1" x14ac:dyDescent="0.25">
      <c r="A40" s="1"/>
      <c r="B40" s="10"/>
      <c r="C40" s="34" t="s">
        <v>29</v>
      </c>
      <c r="D40" s="34"/>
      <c r="E40" s="34"/>
    </row>
    <row r="41" spans="1:5" ht="15" customHeight="1" x14ac:dyDescent="0.25">
      <c r="A41" s="1"/>
      <c r="B41" s="10">
        <v>8</v>
      </c>
      <c r="C41" s="10" t="s">
        <v>54</v>
      </c>
      <c r="D41" s="41">
        <v>9.2251499999999993</v>
      </c>
      <c r="E41" s="41">
        <f t="shared" si="0"/>
        <v>5.4433371096792464E-2</v>
      </c>
    </row>
    <row r="42" spans="1:5" ht="30" x14ac:dyDescent="0.25">
      <c r="A42" s="1"/>
      <c r="B42" s="10">
        <v>9</v>
      </c>
      <c r="C42" s="10" t="s">
        <v>33</v>
      </c>
      <c r="D42" s="41">
        <v>29.94145</v>
      </c>
      <c r="E42" s="41">
        <f t="shared" si="0"/>
        <v>0.17667073803960445</v>
      </c>
    </row>
    <row r="43" spans="1:5" x14ac:dyDescent="0.25">
      <c r="A43" s="1"/>
      <c r="B43" s="10">
        <v>10</v>
      </c>
      <c r="C43" s="10" t="s">
        <v>23</v>
      </c>
      <c r="D43" s="41">
        <f>(E13+E15)*0.01+1.45649</f>
        <v>22.125857</v>
      </c>
      <c r="E43" s="41">
        <f t="shared" si="0"/>
        <v>0.13055451509358257</v>
      </c>
    </row>
    <row r="44" spans="1:5" x14ac:dyDescent="0.25">
      <c r="A44" s="1"/>
      <c r="B44" s="10">
        <v>11</v>
      </c>
      <c r="C44" s="17" t="s">
        <v>30</v>
      </c>
      <c r="D44" s="41">
        <v>177.55000999999999</v>
      </c>
      <c r="E44" s="41">
        <f t="shared" si="0"/>
        <v>1.0476410229176991</v>
      </c>
    </row>
    <row r="45" spans="1:5" ht="15" customHeight="1" x14ac:dyDescent="0.25">
      <c r="A45" s="1"/>
      <c r="B45" s="45">
        <v>12</v>
      </c>
      <c r="C45" s="46" t="s">
        <v>57</v>
      </c>
      <c r="D45" s="47">
        <f>D18+D25+D26+D28+D37+D38+D39+D41+D42+D43+D44</f>
        <v>2264.2039136199996</v>
      </c>
      <c r="E45" s="47">
        <f t="shared" si="0"/>
        <v>13.360026868819181</v>
      </c>
    </row>
    <row r="46" spans="1:5" ht="15" customHeight="1" x14ac:dyDescent="0.25">
      <c r="A46" s="1"/>
      <c r="B46" s="10">
        <v>13</v>
      </c>
      <c r="C46" s="18" t="s">
        <v>31</v>
      </c>
      <c r="D46" s="41">
        <f>E11-D45</f>
        <v>-161.60408361999953</v>
      </c>
      <c r="E46" s="42"/>
    </row>
    <row r="47" spans="1:5" ht="21" customHeight="1" x14ac:dyDescent="0.25">
      <c r="A47" s="1"/>
      <c r="B47" s="10">
        <v>14</v>
      </c>
      <c r="C47" s="18" t="s">
        <v>56</v>
      </c>
      <c r="D47" s="41">
        <f>(160978.17+43758.43)/1000</f>
        <v>204.73660000000001</v>
      </c>
      <c r="E47" s="42"/>
    </row>
    <row r="48" spans="1:5" ht="15" hidden="1" customHeight="1" x14ac:dyDescent="0.25">
      <c r="A48" s="1"/>
      <c r="B48" s="10">
        <v>15</v>
      </c>
      <c r="C48" s="18" t="s">
        <v>32</v>
      </c>
      <c r="D48" s="43">
        <f>D46-D47</f>
        <v>-366.34068361999954</v>
      </c>
      <c r="E48" s="44"/>
    </row>
    <row r="49" spans="1:5" x14ac:dyDescent="0.25">
      <c r="A49" s="1"/>
      <c r="B49" s="2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</sheetData>
  <mergeCells count="15">
    <mergeCell ref="B10:C10"/>
    <mergeCell ref="B8:D8"/>
    <mergeCell ref="B11:D11"/>
    <mergeCell ref="C40:E40"/>
    <mergeCell ref="B12:D12"/>
    <mergeCell ref="B13:D13"/>
    <mergeCell ref="B14:D14"/>
    <mergeCell ref="B15:D15"/>
    <mergeCell ref="C27:E27"/>
    <mergeCell ref="B7:D7"/>
    <mergeCell ref="B6:D6"/>
    <mergeCell ref="B1:E1"/>
    <mergeCell ref="B2:E2"/>
    <mergeCell ref="B4:E4"/>
    <mergeCell ref="B5:D5"/>
  </mergeCells>
  <phoneticPr fontId="12" type="noConversion"/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2021-03-23T10:49:18Z</dcterms:modified>
</cp:coreProperties>
</file>