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D21" i="2" s="1"/>
  <c r="D46" i="2"/>
  <c r="E5" i="2"/>
  <c r="D33" i="2" s="1"/>
  <c r="E33" i="2" s="1"/>
  <c r="E11" i="2"/>
  <c r="E43" i="2"/>
  <c r="E31" i="2"/>
  <c r="E41" i="2"/>
  <c r="E38" i="2"/>
  <c r="E26" i="2"/>
  <c r="E42" i="2"/>
  <c r="E36" i="2"/>
  <c r="D32" i="2" l="1"/>
  <c r="E34" i="2"/>
  <c r="E25" i="2"/>
  <c r="E35" i="2"/>
  <c r="E37" i="2"/>
  <c r="E30" i="2"/>
  <c r="E29" i="2"/>
  <c r="E40" i="2"/>
  <c r="E18" i="2"/>
  <c r="D19" i="2"/>
  <c r="D24" i="2" s="1"/>
  <c r="E21" i="2" l="1"/>
  <c r="E19" i="2"/>
  <c r="E24" i="2" s="1"/>
  <c r="E32" i="2"/>
  <c r="D28" i="2"/>
  <c r="E28" i="2" l="1"/>
  <c r="D44" i="2"/>
  <c r="E44" i="2" l="1"/>
  <c r="D45" i="2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<sst xmlns="http://schemas.openxmlformats.org/spreadsheetml/2006/main" count="59" uniqueCount="58">
  <si>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</si>
  <si>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</si>
  <si>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</si>
  <si>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</si>
  <si>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</si>
  <si>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</si>
  <si>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</si>
  <si>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</si>
  <si>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</si>
  <si>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</si>
  <si>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</si>
  <si>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</si>
  <si>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</si>
  <si>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</si>
  <si>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</si>
  <si>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</si>
  <si>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</si>
  <si>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</si>
  <si>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</si>
  <si>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</si>
  <si>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</si>
  <si>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</si>
  <si>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</si>
  <si>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</si>
  <si>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</si>
  <si>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</si>
  <si>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 xml:space="preserve">Содержание мусоропроводов 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</si>
  <si>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</si>
  <si>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</si>
  <si>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</si>
  <si>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</si>
  <si>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</si>
  <si>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</si>
  <si>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</si>
  <si>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</si>
  <si>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</si>
  <si>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</si>
  <si>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</si>
  <si>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</si>
  <si>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</si>
  <si>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</si>
  <si>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</si>
  <si>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</si>
  <si>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</si>
  <si>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</si>
  <si>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</si>
  <si>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</si>
  <si>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</si>
  <si>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</si>
  <si>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</si>
  <si>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</si>
  <si>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</si>
  <si>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</si>
  <si>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</si>
  <si>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</si>
  <si>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</si>
  <si>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</si>
  <si>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 № 50в, ул. Есенина                                           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</si>
</sst>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3" workbookViewId="0">
      <selection activeCell="I49" sqref="I49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29" t="s">
        <v>56</v>
      </c>
      <c r="C1" s="29"/>
      <c r="D1" s="29"/>
      <c r="E1" s="29"/>
    </row>
    <row r="2" spans="1:8" ht="40.5" customHeight="1" x14ac:dyDescent="0.25">
      <c r="A2" s="1"/>
      <c r="B2" s="30" t="s">
        <v>57</v>
      </c>
      <c r="C2" s="30"/>
      <c r="D2" s="30"/>
      <c r="E2" s="30"/>
    </row>
    <row r="3" spans="1:8" x14ac:dyDescent="0.25">
      <c r="A3" s="1"/>
      <c r="B3" s="27"/>
      <c r="C3" s="6"/>
      <c r="D3" s="6"/>
      <c r="E3" s="6"/>
    </row>
    <row r="4" spans="1:8" x14ac:dyDescent="0.25">
      <c r="A4" s="1"/>
      <c r="B4" s="31" t="s">
        <v>0</v>
      </c>
      <c r="C4" s="31"/>
      <c r="D4" s="31"/>
      <c r="E4" s="31"/>
    </row>
    <row r="5" spans="1:8" ht="15.75" customHeight="1" x14ac:dyDescent="0.25">
      <c r="A5" s="1"/>
      <c r="B5" s="32" t="s">
        <v>1</v>
      </c>
      <c r="C5" s="32"/>
      <c r="D5" s="32"/>
      <c r="E5" s="21">
        <f>E6+E7</f>
        <v>7210.8</v>
      </c>
    </row>
    <row r="6" spans="1:8" ht="15.75" customHeight="1" x14ac:dyDescent="0.25">
      <c r="A6" s="1"/>
      <c r="B6" s="28" t="s">
        <v>2</v>
      </c>
      <c r="C6" s="28"/>
      <c r="D6" s="28"/>
      <c r="E6" s="22">
        <v>7210.8</v>
      </c>
    </row>
    <row r="7" spans="1:8" ht="15.75" customHeight="1" x14ac:dyDescent="0.25">
      <c r="A7" s="1"/>
      <c r="B7" s="28" t="s">
        <v>3</v>
      </c>
      <c r="C7" s="28"/>
      <c r="D7" s="28"/>
      <c r="E7" s="22">
        <v>0</v>
      </c>
    </row>
    <row r="8" spans="1:8" ht="15.75" customHeight="1" x14ac:dyDescent="0.25">
      <c r="A8" s="1"/>
      <c r="B8" s="28" t="s">
        <v>8</v>
      </c>
      <c r="C8" s="28"/>
      <c r="D8" s="28"/>
      <c r="E8" s="22">
        <v>12.35</v>
      </c>
    </row>
    <row r="9" spans="1:8" ht="15.75" customHeight="1" x14ac:dyDescent="0.25">
      <c r="A9" s="1"/>
      <c r="B9" s="10"/>
      <c r="C9" s="10"/>
      <c r="D9" s="10"/>
      <c r="E9" s="5"/>
    </row>
    <row r="10" spans="1:8" ht="15.75" customHeight="1" x14ac:dyDescent="0.25">
      <c r="A10" s="1"/>
      <c r="B10" s="33" t="s">
        <v>32</v>
      </c>
      <c r="C10" s="33"/>
      <c r="D10" s="6"/>
      <c r="E10" s="6"/>
    </row>
    <row r="11" spans="1:8" ht="15.75" customHeight="1" x14ac:dyDescent="0.25">
      <c r="A11" s="1"/>
      <c r="B11" s="34" t="s">
        <v>53</v>
      </c>
      <c r="C11" s="34"/>
      <c r="D11" s="34"/>
      <c r="E11" s="3">
        <f>E12+E14</f>
        <v>1209.0164399999999</v>
      </c>
    </row>
    <row r="12" spans="1:8" ht="15.75" customHeight="1" x14ac:dyDescent="0.25">
      <c r="A12" s="1"/>
      <c r="B12" s="36" t="s">
        <v>4</v>
      </c>
      <c r="C12" s="36"/>
      <c r="D12" s="36"/>
      <c r="E12" s="3">
        <v>1070.61466</v>
      </c>
    </row>
    <row r="13" spans="1:8" ht="15.75" customHeight="1" x14ac:dyDescent="0.25">
      <c r="A13" s="1"/>
      <c r="B13" s="37" t="s">
        <v>5</v>
      </c>
      <c r="C13" s="37"/>
      <c r="D13" s="37"/>
      <c r="E13" s="23">
        <v>1059.62772</v>
      </c>
    </row>
    <row r="14" spans="1:8" ht="15.75" customHeight="1" x14ac:dyDescent="0.25">
      <c r="A14" s="1"/>
      <c r="B14" s="36" t="s">
        <v>6</v>
      </c>
      <c r="C14" s="36"/>
      <c r="D14" s="36"/>
      <c r="E14" s="3">
        <v>138.40178</v>
      </c>
    </row>
    <row r="15" spans="1:8" ht="15.75" customHeight="1" x14ac:dyDescent="0.25">
      <c r="A15" s="1"/>
      <c r="B15" s="38" t="s">
        <v>7</v>
      </c>
      <c r="C15" s="38"/>
      <c r="D15" s="38"/>
      <c r="E15" s="24">
        <v>134.02101999999999</v>
      </c>
    </row>
    <row r="16" spans="1:8" ht="15.75" customHeight="1" x14ac:dyDescent="0.25">
      <c r="A16" s="1"/>
      <c r="B16" s="11"/>
      <c r="C16" s="11"/>
      <c r="D16" s="6"/>
      <c r="E16" s="6"/>
      <c r="H16" t="s">
        <v>9</v>
      </c>
    </row>
    <row r="17" spans="1:6" ht="57.75" customHeight="1" x14ac:dyDescent="0.25">
      <c r="A17" s="1"/>
      <c r="B17" s="8" t="s">
        <v>10</v>
      </c>
      <c r="C17" s="8" t="s">
        <v>11</v>
      </c>
      <c r="D17" s="8" t="s">
        <v>33</v>
      </c>
      <c r="E17" s="8" t="s">
        <v>12</v>
      </c>
    </row>
    <row r="18" spans="1:6" ht="15.75" customHeight="1" x14ac:dyDescent="0.25">
      <c r="A18" s="1"/>
      <c r="B18" s="12">
        <v>1</v>
      </c>
      <c r="C18" s="12" t="s">
        <v>51</v>
      </c>
      <c r="D18" s="4">
        <f>211978.04*1.302/1000</f>
        <v>275.99540808</v>
      </c>
      <c r="E18" s="7">
        <f>D18/12/$E$5*1000</f>
        <v>3.1896068868918843</v>
      </c>
    </row>
    <row r="19" spans="1:6" ht="15.75" customHeight="1" x14ac:dyDescent="0.25">
      <c r="A19" s="1"/>
      <c r="B19" s="13" t="s">
        <v>39</v>
      </c>
      <c r="C19" s="13" t="s">
        <v>41</v>
      </c>
      <c r="D19" s="25">
        <f>D18*0.36714</f>
        <v>101.32895412249121</v>
      </c>
      <c r="E19" s="25">
        <f>E18*0.36714</f>
        <v>1.1710322724534865</v>
      </c>
    </row>
    <row r="20" spans="1:6" ht="63.75" customHeight="1" x14ac:dyDescent="0.25">
      <c r="A20" s="1"/>
      <c r="B20" s="13"/>
      <c r="C20" s="14" t="s">
        <v>24</v>
      </c>
      <c r="D20" s="26"/>
      <c r="E20" s="8"/>
      <c r="F20" t="s">
        <v>9</v>
      </c>
    </row>
    <row r="21" spans="1:6" x14ac:dyDescent="0.25">
      <c r="A21" s="1"/>
      <c r="B21" s="15" t="s">
        <v>37</v>
      </c>
      <c r="C21" s="13" t="s">
        <v>40</v>
      </c>
      <c r="D21" s="25">
        <f>D18*0.46054</f>
        <v>127.10692523716321</v>
      </c>
      <c r="E21" s="25">
        <f>E18*0.46054</f>
        <v>1.4689415556891885</v>
      </c>
    </row>
    <row r="22" spans="1:6" ht="67.5" x14ac:dyDescent="0.25">
      <c r="A22" s="1"/>
      <c r="B22" s="16"/>
      <c r="C22" s="17" t="s">
        <v>35</v>
      </c>
      <c r="D22" s="8"/>
      <c r="E22" s="8"/>
    </row>
    <row r="23" spans="1:6" ht="56.25" x14ac:dyDescent="0.25">
      <c r="A23" s="1"/>
      <c r="B23" s="16"/>
      <c r="C23" s="17" t="s">
        <v>34</v>
      </c>
      <c r="D23" s="8"/>
      <c r="E23" s="8"/>
    </row>
    <row r="24" spans="1:6" x14ac:dyDescent="0.25">
      <c r="A24" s="1"/>
      <c r="B24" s="13" t="s">
        <v>38</v>
      </c>
      <c r="C24" s="13" t="s">
        <v>26</v>
      </c>
      <c r="D24" s="25">
        <f>D18-D19-D21</f>
        <v>47.559528720345583</v>
      </c>
      <c r="E24" s="25">
        <f>E18-E19-E21</f>
        <v>0.54963305874920954</v>
      </c>
    </row>
    <row r="25" spans="1:6" x14ac:dyDescent="0.25">
      <c r="A25" s="1"/>
      <c r="B25" s="12">
        <v>2</v>
      </c>
      <c r="C25" s="12" t="s">
        <v>13</v>
      </c>
      <c r="D25" s="4">
        <v>3.2984399999999998</v>
      </c>
      <c r="E25" s="7">
        <f>D25/12/$E$5*1000</f>
        <v>3.811921007377822E-2</v>
      </c>
    </row>
    <row r="26" spans="1:6" ht="34.5" customHeight="1" x14ac:dyDescent="0.25">
      <c r="A26" s="1"/>
      <c r="B26" s="12">
        <v>3</v>
      </c>
      <c r="C26" s="12" t="s">
        <v>14</v>
      </c>
      <c r="D26" s="4">
        <f>(23875.78+71631.81)*1.302/1000</f>
        <v>124.35088218</v>
      </c>
      <c r="E26" s="7">
        <f>D26/12/$E$5*1000</f>
        <v>1.4370906854995282</v>
      </c>
    </row>
    <row r="27" spans="1:6" ht="143.25" customHeight="1" x14ac:dyDescent="0.25">
      <c r="A27" s="1"/>
      <c r="B27" s="12"/>
      <c r="C27" s="39" t="s">
        <v>36</v>
      </c>
      <c r="D27" s="40"/>
      <c r="E27" s="41"/>
    </row>
    <row r="28" spans="1:6" ht="19.5" customHeight="1" x14ac:dyDescent="0.25">
      <c r="A28" s="1"/>
      <c r="B28" s="12">
        <v>4</v>
      </c>
      <c r="C28" s="12" t="s">
        <v>15</v>
      </c>
      <c r="D28" s="7">
        <f>SUM(D29:D35)</f>
        <v>437.28329400000001</v>
      </c>
      <c r="E28" s="7">
        <f t="shared" ref="E28:E44" si="0">D28/12/$E$5*1000</f>
        <v>5.0535688827869309</v>
      </c>
    </row>
    <row r="29" spans="1:6" ht="33.75" customHeight="1" x14ac:dyDescent="0.25">
      <c r="A29" s="1"/>
      <c r="B29" s="18" t="s">
        <v>42</v>
      </c>
      <c r="C29" s="18" t="s">
        <v>16</v>
      </c>
      <c r="D29" s="9">
        <v>11.57052</v>
      </c>
      <c r="E29" s="9">
        <f t="shared" si="0"/>
        <v>0.13371747933655073</v>
      </c>
    </row>
    <row r="30" spans="1:6" ht="38.25" x14ac:dyDescent="0.25">
      <c r="A30" s="1"/>
      <c r="B30" s="18" t="s">
        <v>43</v>
      </c>
      <c r="C30" s="18" t="s">
        <v>17</v>
      </c>
      <c r="D30" s="9">
        <v>30.86308</v>
      </c>
      <c r="E30" s="9">
        <f t="shared" si="0"/>
        <v>0.35667655923522124</v>
      </c>
    </row>
    <row r="31" spans="1:6" ht="25.5" x14ac:dyDescent="0.25">
      <c r="A31" s="1"/>
      <c r="B31" s="18" t="s">
        <v>44</v>
      </c>
      <c r="C31" s="18" t="s">
        <v>18</v>
      </c>
      <c r="D31" s="9">
        <f>0.50977+12.792</f>
        <v>13.301769999999999</v>
      </c>
      <c r="E31" s="9">
        <f t="shared" si="0"/>
        <v>0.1537250836707901</v>
      </c>
    </row>
    <row r="32" spans="1:6" x14ac:dyDescent="0.25">
      <c r="A32" s="1"/>
      <c r="B32" s="18" t="s">
        <v>45</v>
      </c>
      <c r="C32" s="18" t="s">
        <v>19</v>
      </c>
      <c r="D32" s="9">
        <f>0.01*E5*12/1000</f>
        <v>0.86529600000000007</v>
      </c>
      <c r="E32" s="9">
        <f t="shared" si="0"/>
        <v>0.01</v>
      </c>
    </row>
    <row r="33" spans="1:5" ht="15.75" customHeight="1" x14ac:dyDescent="0.25">
      <c r="A33" s="1"/>
      <c r="B33" s="18" t="s">
        <v>46</v>
      </c>
      <c r="C33" s="18" t="s">
        <v>20</v>
      </c>
      <c r="D33" s="9">
        <f>0.08*E5*12/1000</f>
        <v>6.9223680000000005</v>
      </c>
      <c r="E33" s="9">
        <f t="shared" si="0"/>
        <v>0.08</v>
      </c>
    </row>
    <row r="34" spans="1:5" ht="38.25" x14ac:dyDescent="0.25">
      <c r="A34" s="1"/>
      <c r="B34" s="18" t="s">
        <v>47</v>
      </c>
      <c r="C34" s="18" t="s">
        <v>21</v>
      </c>
      <c r="D34" s="9">
        <f>25.44597+340.0475</f>
        <v>365.49347</v>
      </c>
      <c r="E34" s="9">
        <f t="shared" si="0"/>
        <v>4.2239126264307236</v>
      </c>
    </row>
    <row r="35" spans="1:5" x14ac:dyDescent="0.25">
      <c r="A35" s="1"/>
      <c r="B35" s="18" t="s">
        <v>48</v>
      </c>
      <c r="C35" s="18" t="s">
        <v>49</v>
      </c>
      <c r="D35" s="9">
        <f>5.26604+0.78077+0.51987+0.57787+1.11435+0.00789</f>
        <v>8.2667900000000003</v>
      </c>
      <c r="E35" s="9">
        <f t="shared" si="0"/>
        <v>9.5537134113644367E-2</v>
      </c>
    </row>
    <row r="36" spans="1:5" ht="35.25" customHeight="1" x14ac:dyDescent="0.25">
      <c r="A36" s="1"/>
      <c r="B36" s="12">
        <v>5</v>
      </c>
      <c r="C36" s="12" t="s">
        <v>50</v>
      </c>
      <c r="D36" s="7">
        <f>97.09962+15.21326+19.55128+0.59803</f>
        <v>132.46218999999999</v>
      </c>
      <c r="E36" s="7">
        <f t="shared" si="0"/>
        <v>1.5308309526451065</v>
      </c>
    </row>
    <row r="37" spans="1:5" ht="30.75" customHeight="1" x14ac:dyDescent="0.25">
      <c r="A37" s="1"/>
      <c r="B37" s="12">
        <v>6</v>
      </c>
      <c r="C37" s="12" t="s">
        <v>22</v>
      </c>
      <c r="D37" s="7">
        <f>0.52608+37.19072+2.34122</f>
        <v>40.058019999999999</v>
      </c>
      <c r="E37" s="7">
        <f t="shared" si="0"/>
        <v>0.46294008061981101</v>
      </c>
    </row>
    <row r="38" spans="1:5" ht="21" customHeight="1" x14ac:dyDescent="0.25">
      <c r="A38" s="1"/>
      <c r="B38" s="12">
        <v>7</v>
      </c>
      <c r="C38" s="12" t="s">
        <v>25</v>
      </c>
      <c r="D38" s="7">
        <f>251.13811+54.29424</f>
        <v>305.43235000000004</v>
      </c>
      <c r="E38" s="7">
        <f t="shared" si="0"/>
        <v>3.5298019406076073</v>
      </c>
    </row>
    <row r="39" spans="1:5" ht="217.5" customHeight="1" x14ac:dyDescent="0.25">
      <c r="A39" s="1"/>
      <c r="B39" s="12"/>
      <c r="C39" s="35" t="s">
        <v>27</v>
      </c>
      <c r="D39" s="35"/>
      <c r="E39" s="35"/>
    </row>
    <row r="40" spans="1:5" ht="15" customHeight="1" x14ac:dyDescent="0.25">
      <c r="A40" s="1"/>
      <c r="B40" s="12">
        <v>8</v>
      </c>
      <c r="C40" s="12" t="s">
        <v>52</v>
      </c>
      <c r="D40" s="4">
        <v>4.7170699999999997</v>
      </c>
      <c r="E40" s="7">
        <f t="shared" si="0"/>
        <v>5.4513946672583712E-2</v>
      </c>
    </row>
    <row r="41" spans="1:5" ht="30" x14ac:dyDescent="0.25">
      <c r="A41" s="1"/>
      <c r="B41" s="12">
        <v>9</v>
      </c>
      <c r="C41" s="12" t="s">
        <v>31</v>
      </c>
      <c r="D41" s="42">
        <v>15.309950000000001</v>
      </c>
      <c r="E41" s="42">
        <f t="shared" si="0"/>
        <v>0.1769330957267802</v>
      </c>
    </row>
    <row r="42" spans="1:5" x14ac:dyDescent="0.25">
      <c r="A42" s="1"/>
      <c r="B42" s="12">
        <v>10</v>
      </c>
      <c r="C42" s="12" t="s">
        <v>23</v>
      </c>
      <c r="D42" s="42">
        <f>(E13+E15)*0.01+0.74475</f>
        <v>12.681237399999999</v>
      </c>
      <c r="E42" s="42">
        <f t="shared" si="0"/>
        <v>0.14655375039292909</v>
      </c>
    </row>
    <row r="43" spans="1:5" x14ac:dyDescent="0.25">
      <c r="A43" s="1"/>
      <c r="B43" s="12">
        <v>11</v>
      </c>
      <c r="C43" s="19" t="s">
        <v>28</v>
      </c>
      <c r="D43" s="42">
        <v>156.93236999999999</v>
      </c>
      <c r="E43" s="42">
        <f t="shared" si="0"/>
        <v>1.8136264353469795</v>
      </c>
    </row>
    <row r="44" spans="1:5" ht="15" customHeight="1" x14ac:dyDescent="0.25">
      <c r="A44" s="1"/>
      <c r="B44" s="46">
        <v>12</v>
      </c>
      <c r="C44" s="47" t="s">
        <v>55</v>
      </c>
      <c r="D44" s="48">
        <f>D18+D25+D26+D28+D36+D37+D38+D40+D41+D42+D43</f>
        <v>1508.5212116600001</v>
      </c>
      <c r="E44" s="48">
        <f t="shared" si="0"/>
        <v>17.433585867263918</v>
      </c>
    </row>
    <row r="45" spans="1:5" ht="15" customHeight="1" x14ac:dyDescent="0.25">
      <c r="A45" s="1"/>
      <c r="B45" s="12">
        <v>13</v>
      </c>
      <c r="C45" s="20" t="s">
        <v>29</v>
      </c>
      <c r="D45" s="42">
        <f>E11-D44</f>
        <v>-299.50477166000019</v>
      </c>
      <c r="E45" s="43"/>
    </row>
    <row r="46" spans="1:5" ht="21" customHeight="1" x14ac:dyDescent="0.25">
      <c r="A46" s="1"/>
      <c r="B46" s="12">
        <v>14</v>
      </c>
      <c r="C46" s="20" t="s">
        <v>54</v>
      </c>
      <c r="D46" s="42">
        <f>(44537.88+10350.92)/1000</f>
        <v>54.888799999999996</v>
      </c>
      <c r="E46" s="43"/>
    </row>
    <row r="47" spans="1:5" ht="15" hidden="1" customHeight="1" x14ac:dyDescent="0.25">
      <c r="A47" s="1"/>
      <c r="B47" s="12">
        <v>15</v>
      </c>
      <c r="C47" s="20" t="s">
        <v>30</v>
      </c>
      <c r="D47" s="44">
        <f>D45-D46</f>
        <v>-354.39357166000019</v>
      </c>
      <c r="E47" s="45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2021-03-23T10:46:23Z</dcterms:modified>
</cp:coreProperties>
</file>