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38" i="2" l="1"/>
  <c r="D42" i="2"/>
  <c r="D37" i="2"/>
  <c r="E37" i="2" s="1"/>
  <c r="D36" i="2"/>
  <c r="D34" i="2"/>
  <c r="D35" i="2"/>
  <c r="D31" i="2"/>
  <c r="D26" i="2"/>
  <c r="D18" i="2"/>
  <c r="D21" i="2" s="1"/>
  <c r="D46" i="2"/>
  <c r="E5" i="2"/>
  <c r="D32" i="2" s="1"/>
  <c r="E32" i="2" s="1"/>
  <c r="D33" i="2"/>
  <c r="E11" i="2"/>
  <c r="E43" i="2"/>
  <c r="E31" i="2"/>
  <c r="E41" i="2"/>
  <c r="E33" i="2"/>
  <c r="E38" i="2"/>
  <c r="E26" i="2"/>
  <c r="E42" i="2"/>
  <c r="E36" i="2"/>
  <c r="D28" i="2" l="1"/>
  <c r="E28" i="2" s="1"/>
  <c r="E34" i="2"/>
  <c r="E25" i="2"/>
  <c r="E35" i="2"/>
  <c r="E30" i="2"/>
  <c r="E29" i="2"/>
  <c r="E40" i="2"/>
  <c r="E18" i="2"/>
  <c r="D19" i="2"/>
  <c r="D24" i="2" s="1"/>
  <c r="D44" i="2" l="1"/>
  <c r="E44" i="2" s="1"/>
  <c r="D45" i="2"/>
  <c r="D47" i="2" s="1"/>
  <c r="E21" i="2"/>
  <c r="E19" i="2"/>
  <c r="E24" i="2" s="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<sst xmlns="http://schemas.openxmlformats.org/spreadsheetml/2006/main" count="59" uniqueCount="58">
  <si>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</si>
  <si>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</si>
  <si>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</si>
  <si>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</si>
  <si>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</si>
  <si>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</si>
  <si>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</si>
  <si>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</si>
  <si>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</si>
  <si>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</si>
  <si>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</si>
  <si>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</si>
  <si>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</si>
  <si>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</si>
  <si>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</si>
  <si>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</si>
  <si>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</si>
  <si>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</si>
  <si>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</si>
  <si>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</si>
  <si>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</si>
  <si>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</si>
  <si>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</si>
  <si>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</si>
  <si>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</si>
  <si>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</si>
  <si>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Содержание мусоропроводов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</si>
  <si>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</si>
  <si>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</si>
  <si>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</si>
  <si>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</si>
  <si>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r>
      <t xml:space="preserve">Формирование, печать  единого платежного документа   - </t>
    </r>
    <r>
      <rPr>
        <sz val="11"/>
        <color indexed="8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</si>
  <si>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</si>
  <si>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</si>
  <si>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</si>
  <si>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</si>
  <si>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</si>
  <si>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</si>
  <si>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</si>
  <si>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</si>
  <si>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</si>
  <si>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</si>
  <si>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</si>
  <si>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</si>
  <si>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</si>
  <si>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</si>
  <si>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</si>
  <si>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</si>
  <si>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</si>
  <si>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</si>
  <si>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</si>
  <si>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</si>
  <si>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</si>
  <si>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</si>
  <si>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indexed="8"/>
        <rFont val="Times New Roman"/>
        <family val="1"/>
        <charset val="204"/>
      </rPr>
      <t>по состоянию на 01.01.2021 г.</t>
    </r>
  </si>
  <si>
    <t>Всего затрат:</t>
  </si>
  <si>
    <t xml:space="preserve">ООО "Градъ Сервис" </t>
  </si>
  <si>
    <t xml:space="preserve">Отчет о фактических  расходах,  о выполнении договора упрвления многоквартирным домом   № 41а, бул.Юности                                              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</si>
</sst>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H37" sqref="H37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9.140625" customWidth="1"/>
  </cols>
  <sheetData>
    <row r="1" spans="1:8" x14ac:dyDescent="0.25">
      <c r="A1" s="1"/>
      <c r="B1" s="30" t="s">
        <v>56</v>
      </c>
      <c r="C1" s="30"/>
      <c r="D1" s="30"/>
      <c r="E1" s="30"/>
    </row>
    <row r="2" spans="1:8" ht="40.5" customHeight="1" x14ac:dyDescent="0.25">
      <c r="A2" s="1"/>
      <c r="B2" s="31" t="s">
        <v>57</v>
      </c>
      <c r="C2" s="31"/>
      <c r="D2" s="31"/>
      <c r="E2" s="31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32" t="s">
        <v>0</v>
      </c>
      <c r="C4" s="32"/>
      <c r="D4" s="32"/>
      <c r="E4" s="32"/>
    </row>
    <row r="5" spans="1:8" ht="15.75" customHeight="1" x14ac:dyDescent="0.25">
      <c r="A5" s="1"/>
      <c r="B5" s="33" t="s">
        <v>1</v>
      </c>
      <c r="C5" s="33"/>
      <c r="D5" s="33"/>
      <c r="E5" s="5">
        <f>E6+E7</f>
        <v>7240.4</v>
      </c>
    </row>
    <row r="6" spans="1:8" ht="15.75" customHeight="1" x14ac:dyDescent="0.25">
      <c r="A6" s="1"/>
      <c r="B6" s="29" t="s">
        <v>2</v>
      </c>
      <c r="C6" s="29"/>
      <c r="D6" s="29"/>
      <c r="E6" s="6">
        <v>7240.4</v>
      </c>
    </row>
    <row r="7" spans="1:8" ht="15.75" customHeight="1" x14ac:dyDescent="0.25">
      <c r="A7" s="1"/>
      <c r="B7" s="29" t="s">
        <v>3</v>
      </c>
      <c r="C7" s="29"/>
      <c r="D7" s="29"/>
      <c r="E7" s="6">
        <v>0</v>
      </c>
    </row>
    <row r="8" spans="1:8" ht="15.75" customHeight="1" x14ac:dyDescent="0.25">
      <c r="A8" s="1"/>
      <c r="B8" s="29" t="s">
        <v>8</v>
      </c>
      <c r="C8" s="29"/>
      <c r="D8" s="29"/>
      <c r="E8" s="6">
        <v>12.35</v>
      </c>
    </row>
    <row r="9" spans="1:8" ht="15.75" customHeight="1" x14ac:dyDescent="0.25">
      <c r="A9" s="1"/>
      <c r="B9" s="7"/>
      <c r="C9" s="7"/>
      <c r="D9" s="7"/>
      <c r="E9" s="3"/>
    </row>
    <row r="10" spans="1:8" ht="15.75" customHeight="1" x14ac:dyDescent="0.25">
      <c r="A10" s="1"/>
      <c r="B10" s="34" t="s">
        <v>32</v>
      </c>
      <c r="C10" s="34"/>
      <c r="D10" s="4"/>
      <c r="E10" s="4"/>
    </row>
    <row r="11" spans="1:8" ht="15.75" customHeight="1" x14ac:dyDescent="0.25">
      <c r="A11" s="1"/>
      <c r="B11" s="35" t="s">
        <v>53</v>
      </c>
      <c r="C11" s="35"/>
      <c r="D11" s="35"/>
      <c r="E11" s="9">
        <f>E12+E14</f>
        <v>1262.40876</v>
      </c>
    </row>
    <row r="12" spans="1:8" ht="15.75" customHeight="1" x14ac:dyDescent="0.25">
      <c r="A12" s="1"/>
      <c r="B12" s="37" t="s">
        <v>4</v>
      </c>
      <c r="C12" s="37"/>
      <c r="D12" s="37"/>
      <c r="E12" s="9">
        <v>1076.9217000000001</v>
      </c>
    </row>
    <row r="13" spans="1:8" ht="15.75" customHeight="1" x14ac:dyDescent="0.25">
      <c r="A13" s="1"/>
      <c r="B13" s="38" t="s">
        <v>5</v>
      </c>
      <c r="C13" s="38"/>
      <c r="D13" s="38"/>
      <c r="E13" s="10">
        <v>1060.43678</v>
      </c>
    </row>
    <row r="14" spans="1:8" ht="15.75" customHeight="1" x14ac:dyDescent="0.25">
      <c r="A14" s="1"/>
      <c r="B14" s="37" t="s">
        <v>6</v>
      </c>
      <c r="C14" s="37"/>
      <c r="D14" s="37"/>
      <c r="E14" s="9">
        <v>185.48706000000001</v>
      </c>
    </row>
    <row r="15" spans="1:8" ht="15.75" customHeight="1" x14ac:dyDescent="0.25">
      <c r="A15" s="1"/>
      <c r="B15" s="39" t="s">
        <v>7</v>
      </c>
      <c r="C15" s="39"/>
      <c r="D15" s="39"/>
      <c r="E15" s="11">
        <v>178.22698</v>
      </c>
    </row>
    <row r="16" spans="1:8" ht="15.75" customHeight="1" x14ac:dyDescent="0.25">
      <c r="A16" s="1"/>
      <c r="B16" s="8"/>
      <c r="C16" s="8"/>
      <c r="D16" s="4"/>
      <c r="E16" s="4"/>
      <c r="H16" t="s">
        <v>9</v>
      </c>
    </row>
    <row r="17" spans="1:6" ht="57.75" customHeight="1" x14ac:dyDescent="0.25">
      <c r="A17" s="1"/>
      <c r="B17" s="12" t="s">
        <v>10</v>
      </c>
      <c r="C17" s="12" t="s">
        <v>11</v>
      </c>
      <c r="D17" s="12" t="s">
        <v>33</v>
      </c>
      <c r="E17" s="12" t="s">
        <v>12</v>
      </c>
    </row>
    <row r="18" spans="1:6" ht="15.75" customHeight="1" x14ac:dyDescent="0.25">
      <c r="A18" s="1"/>
      <c r="B18" s="13">
        <v>1</v>
      </c>
      <c r="C18" s="13" t="s">
        <v>51</v>
      </c>
      <c r="D18" s="14">
        <f>187627.21*1.302/1000</f>
        <v>244.29062741999999</v>
      </c>
      <c r="E18" s="15">
        <f>D18/12/$E$5*1000</f>
        <v>2.811661273548423</v>
      </c>
    </row>
    <row r="19" spans="1:6" ht="15.75" customHeight="1" x14ac:dyDescent="0.25">
      <c r="A19" s="1"/>
      <c r="B19" s="16" t="s">
        <v>39</v>
      </c>
      <c r="C19" s="16" t="s">
        <v>41</v>
      </c>
      <c r="D19" s="17">
        <f>D18*0.423659</f>
        <v>103.49592292212978</v>
      </c>
      <c r="E19" s="17">
        <f>E18*0.423659</f>
        <v>1.1911856034902513</v>
      </c>
    </row>
    <row r="20" spans="1:6" ht="63.75" customHeight="1" x14ac:dyDescent="0.25">
      <c r="A20" s="1"/>
      <c r="B20" s="16"/>
      <c r="C20" s="18" t="s">
        <v>24</v>
      </c>
      <c r="D20" s="19"/>
      <c r="E20" s="12"/>
      <c r="F20" t="s">
        <v>9</v>
      </c>
    </row>
    <row r="21" spans="1:6" x14ac:dyDescent="0.25">
      <c r="A21" s="1"/>
      <c r="B21" s="20" t="s">
        <v>37</v>
      </c>
      <c r="C21" s="16" t="s">
        <v>40</v>
      </c>
      <c r="D21" s="17">
        <f>D18*0.380612</f>
        <v>92.979944283581034</v>
      </c>
      <c r="E21" s="17">
        <f>E18*0.380612</f>
        <v>1.0701520206478123</v>
      </c>
    </row>
    <row r="22" spans="1:6" ht="67.5" x14ac:dyDescent="0.25">
      <c r="A22" s="1"/>
      <c r="B22" s="21"/>
      <c r="C22" s="22" t="s">
        <v>35</v>
      </c>
      <c r="D22" s="12"/>
      <c r="E22" s="12"/>
    </row>
    <row r="23" spans="1:6" ht="56.25" x14ac:dyDescent="0.25">
      <c r="A23" s="1"/>
      <c r="B23" s="21"/>
      <c r="C23" s="22" t="s">
        <v>34</v>
      </c>
      <c r="D23" s="12"/>
      <c r="E23" s="12"/>
    </row>
    <row r="24" spans="1:6" x14ac:dyDescent="0.25">
      <c r="A24" s="1"/>
      <c r="B24" s="16" t="s">
        <v>38</v>
      </c>
      <c r="C24" s="16" t="s">
        <v>26</v>
      </c>
      <c r="D24" s="17">
        <f>D18-D19-D21</f>
        <v>47.81476021428918</v>
      </c>
      <c r="E24" s="17">
        <f>E18-E19-E21</f>
        <v>0.55032364941035938</v>
      </c>
    </row>
    <row r="25" spans="1:6" x14ac:dyDescent="0.25">
      <c r="A25" s="1"/>
      <c r="B25" s="13">
        <v>2</v>
      </c>
      <c r="C25" s="13" t="s">
        <v>13</v>
      </c>
      <c r="D25" s="14">
        <v>3.1073400000000002</v>
      </c>
      <c r="E25" s="15">
        <f>D25/12/$E$5*1000</f>
        <v>3.5763908071377276E-2</v>
      </c>
    </row>
    <row r="26" spans="1:6" ht="34.5" customHeight="1" x14ac:dyDescent="0.25">
      <c r="A26" s="1"/>
      <c r="B26" s="13">
        <v>3</v>
      </c>
      <c r="C26" s="13" t="s">
        <v>14</v>
      </c>
      <c r="D26" s="14">
        <f>(24008.04+72028.56)*1.302/1000</f>
        <v>125.03965320000002</v>
      </c>
      <c r="E26" s="15">
        <f>D26/12/$E$5*1000</f>
        <v>1.4391430169603892</v>
      </c>
    </row>
    <row r="27" spans="1:6" ht="138.75" customHeight="1" x14ac:dyDescent="0.25">
      <c r="A27" s="1"/>
      <c r="B27" s="13"/>
      <c r="C27" s="40" t="s">
        <v>36</v>
      </c>
      <c r="D27" s="41"/>
      <c r="E27" s="42"/>
    </row>
    <row r="28" spans="1:6" ht="19.5" customHeight="1" x14ac:dyDescent="0.25">
      <c r="A28" s="1"/>
      <c r="B28" s="13">
        <v>4</v>
      </c>
      <c r="C28" s="13" t="s">
        <v>15</v>
      </c>
      <c r="D28" s="15">
        <f>SUM(D29:D35)</f>
        <v>414.09211200000004</v>
      </c>
      <c r="E28" s="15">
        <f t="shared" ref="E28:E44" si="0">D28/12/$E$5*1000</f>
        <v>4.7659902767802889</v>
      </c>
    </row>
    <row r="29" spans="1:6" ht="33.75" customHeight="1" x14ac:dyDescent="0.25">
      <c r="A29" s="1"/>
      <c r="B29" s="23" t="s">
        <v>42</v>
      </c>
      <c r="C29" s="23" t="s">
        <v>16</v>
      </c>
      <c r="D29" s="24">
        <v>8.5089400000000008</v>
      </c>
      <c r="E29" s="24">
        <f t="shared" si="0"/>
        <v>9.7933585621420557E-2</v>
      </c>
    </row>
    <row r="30" spans="1:6" ht="38.25" x14ac:dyDescent="0.25">
      <c r="A30" s="1"/>
      <c r="B30" s="23" t="s">
        <v>43</v>
      </c>
      <c r="C30" s="23" t="s">
        <v>17</v>
      </c>
      <c r="D30" s="24">
        <v>31.034099999999999</v>
      </c>
      <c r="E30" s="24">
        <f t="shared" si="0"/>
        <v>0.35718675763769958</v>
      </c>
    </row>
    <row r="31" spans="1:6" ht="25.5" x14ac:dyDescent="0.25">
      <c r="A31" s="1"/>
      <c r="B31" s="23" t="s">
        <v>44</v>
      </c>
      <c r="C31" s="23" t="s">
        <v>18</v>
      </c>
      <c r="D31" s="24">
        <f>0.51259+12.792</f>
        <v>13.304589999999999</v>
      </c>
      <c r="E31" s="24">
        <f t="shared" si="0"/>
        <v>0.15312908587002561</v>
      </c>
    </row>
    <row r="32" spans="1:6" x14ac:dyDescent="0.25">
      <c r="A32" s="1"/>
      <c r="B32" s="23" t="s">
        <v>45</v>
      </c>
      <c r="C32" s="23" t="s">
        <v>19</v>
      </c>
      <c r="D32" s="24">
        <f>0.01*E5*12/1000</f>
        <v>0.86884799999999995</v>
      </c>
      <c r="E32" s="24">
        <f t="shared" si="0"/>
        <v>9.9999999999999985E-3</v>
      </c>
    </row>
    <row r="33" spans="1:5" ht="15.75" customHeight="1" x14ac:dyDescent="0.25">
      <c r="A33" s="1"/>
      <c r="B33" s="23" t="s">
        <v>46</v>
      </c>
      <c r="C33" s="23" t="s">
        <v>20</v>
      </c>
      <c r="D33" s="24">
        <f>0.08*E5*12/1000</f>
        <v>6.9507839999999996</v>
      </c>
      <c r="E33" s="24">
        <f t="shared" si="0"/>
        <v>7.9999999999999988E-2</v>
      </c>
    </row>
    <row r="34" spans="1:5" ht="38.25" x14ac:dyDescent="0.25">
      <c r="A34" s="1"/>
      <c r="B34" s="23" t="s">
        <v>47</v>
      </c>
      <c r="C34" s="23" t="s">
        <v>21</v>
      </c>
      <c r="D34" s="24">
        <f>10.19706+340.0475</f>
        <v>350.24456000000004</v>
      </c>
      <c r="E34" s="24">
        <f t="shared" si="0"/>
        <v>4.0311373220632385</v>
      </c>
    </row>
    <row r="35" spans="1:5" x14ac:dyDescent="0.25">
      <c r="A35" s="1"/>
      <c r="B35" s="23" t="s">
        <v>48</v>
      </c>
      <c r="C35" s="23" t="s">
        <v>49</v>
      </c>
      <c r="D35" s="24">
        <f>0.16293+0.78508+0.52274+0.58107+1.12053+0.00794</f>
        <v>3.1802900000000003</v>
      </c>
      <c r="E35" s="24">
        <f t="shared" si="0"/>
        <v>3.6603525587904903E-2</v>
      </c>
    </row>
    <row r="36" spans="1:5" ht="35.25" customHeight="1" x14ac:dyDescent="0.25">
      <c r="A36" s="1"/>
      <c r="B36" s="13">
        <v>5</v>
      </c>
      <c r="C36" s="13" t="s">
        <v>50</v>
      </c>
      <c r="D36" s="15">
        <f>101.64286+10.47152+28.14223+0.60135</f>
        <v>140.85795999999999</v>
      </c>
      <c r="E36" s="15">
        <f t="shared" si="0"/>
        <v>1.6212037088190339</v>
      </c>
    </row>
    <row r="37" spans="1:5" ht="30.75" customHeight="1" x14ac:dyDescent="0.25">
      <c r="A37" s="1"/>
      <c r="B37" s="13">
        <v>6</v>
      </c>
      <c r="C37" s="13" t="s">
        <v>22</v>
      </c>
      <c r="D37" s="15">
        <f>0.529+37.39669+2.3541926</f>
        <v>40.279882600000001</v>
      </c>
      <c r="E37" s="15">
        <f t="shared" si="0"/>
        <v>0.46360102802791747</v>
      </c>
    </row>
    <row r="38" spans="1:5" ht="21" customHeight="1" x14ac:dyDescent="0.25">
      <c r="A38" s="1"/>
      <c r="B38" s="13">
        <v>7</v>
      </c>
      <c r="C38" s="13" t="s">
        <v>25</v>
      </c>
      <c r="D38" s="15">
        <f>252.52904+54.594971</f>
        <v>307.124011</v>
      </c>
      <c r="E38" s="15">
        <f t="shared" si="0"/>
        <v>3.5348416639043885</v>
      </c>
    </row>
    <row r="39" spans="1:5" ht="213" customHeight="1" x14ac:dyDescent="0.25">
      <c r="A39" s="1"/>
      <c r="B39" s="13"/>
      <c r="C39" s="36" t="s">
        <v>27</v>
      </c>
      <c r="D39" s="36"/>
      <c r="E39" s="36"/>
    </row>
    <row r="40" spans="1:5" ht="15" customHeight="1" x14ac:dyDescent="0.25">
      <c r="A40" s="1"/>
      <c r="B40" s="13">
        <v>8</v>
      </c>
      <c r="C40" s="13" t="s">
        <v>52</v>
      </c>
      <c r="D40" s="14">
        <v>4.7432600000000003</v>
      </c>
      <c r="E40" s="15">
        <f t="shared" si="0"/>
        <v>5.4592517908771163E-2</v>
      </c>
    </row>
    <row r="41" spans="1:5" ht="30" x14ac:dyDescent="0.25">
      <c r="A41" s="1"/>
      <c r="B41" s="13">
        <v>9</v>
      </c>
      <c r="C41" s="13" t="s">
        <v>31</v>
      </c>
      <c r="D41" s="14">
        <v>15.394729999999999</v>
      </c>
      <c r="E41" s="15">
        <f t="shared" si="0"/>
        <v>0.17718553763143843</v>
      </c>
    </row>
    <row r="42" spans="1:5" x14ac:dyDescent="0.25">
      <c r="A42" s="1"/>
      <c r="B42" s="13">
        <v>10</v>
      </c>
      <c r="C42" s="13" t="s">
        <v>23</v>
      </c>
      <c r="D42" s="43">
        <f>(E13+E15)*0.01+0.74887</f>
        <v>13.1355076</v>
      </c>
      <c r="E42" s="43">
        <f t="shared" si="0"/>
        <v>0.15118303316575513</v>
      </c>
    </row>
    <row r="43" spans="1:5" x14ac:dyDescent="0.25">
      <c r="A43" s="1"/>
      <c r="B43" s="13">
        <v>11</v>
      </c>
      <c r="C43" s="25" t="s">
        <v>28</v>
      </c>
      <c r="D43" s="43">
        <v>196.01115999999999</v>
      </c>
      <c r="E43" s="43">
        <f t="shared" si="0"/>
        <v>2.2559890797930131</v>
      </c>
    </row>
    <row r="44" spans="1:5" ht="15" customHeight="1" x14ac:dyDescent="0.25">
      <c r="A44" s="1"/>
      <c r="B44" s="26">
        <v>12</v>
      </c>
      <c r="C44" s="27" t="s">
        <v>55</v>
      </c>
      <c r="D44" s="43">
        <f>D18+D25+D26+D28+D36+D37+D38+D40+D41+D42+D43</f>
        <v>1504.0762438199999</v>
      </c>
      <c r="E44" s="43">
        <f t="shared" si="0"/>
        <v>17.311155044610796</v>
      </c>
    </row>
    <row r="45" spans="1:5" ht="15" customHeight="1" x14ac:dyDescent="0.25">
      <c r="A45" s="1"/>
      <c r="B45" s="13">
        <v>13</v>
      </c>
      <c r="C45" s="28" t="s">
        <v>29</v>
      </c>
      <c r="D45" s="43">
        <f>E11-D44</f>
        <v>-241.66748381999992</v>
      </c>
      <c r="E45" s="44"/>
    </row>
    <row r="46" spans="1:5" ht="21" customHeight="1" x14ac:dyDescent="0.25">
      <c r="A46" s="1"/>
      <c r="B46" s="13">
        <v>14</v>
      </c>
      <c r="C46" s="28" t="s">
        <v>54</v>
      </c>
      <c r="D46" s="43">
        <f>(42442.84+10772.57)/1000</f>
        <v>53.215409999999999</v>
      </c>
      <c r="E46" s="44"/>
    </row>
    <row r="47" spans="1:5" ht="15" hidden="1" customHeight="1" x14ac:dyDescent="0.25">
      <c r="A47" s="1"/>
      <c r="B47" s="13">
        <v>15</v>
      </c>
      <c r="C47" s="28" t="s">
        <v>30</v>
      </c>
      <c r="D47" s="45">
        <f>D45-D46</f>
        <v>-294.88289381999994</v>
      </c>
      <c r="E47" s="46"/>
    </row>
    <row r="48" spans="1:5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10:C10"/>
    <mergeCell ref="B8:D8"/>
    <mergeCell ref="B11:D11"/>
    <mergeCell ref="C39:E39"/>
    <mergeCell ref="B12:D12"/>
    <mergeCell ref="B13:D13"/>
    <mergeCell ref="B14:D14"/>
    <mergeCell ref="B15:D15"/>
    <mergeCell ref="C27:E27"/>
    <mergeCell ref="B7:D7"/>
    <mergeCell ref="B6:D6"/>
    <mergeCell ref="B1:E1"/>
    <mergeCell ref="B2:E2"/>
    <mergeCell ref="B4:E4"/>
    <mergeCell ref="B5:D5"/>
  </mergeCells>
  <phoneticPr fontId="12" type="noConversion"/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2021-03-17T12:04:22Z</cp:lastPrinted>
  <dcterms:created xsi:type="dcterms:W3CDTF">2006-09-16T00:00:00Z</dcterms:created>
  <dcterms:modified xsi:type="dcterms:W3CDTF">2021-03-23T09:15:26Z</dcterms:modified>
</cp:coreProperties>
</file>