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35" i="2" l="1"/>
  <c r="D34" i="2"/>
  <c r="D39" i="2"/>
  <c r="D43" i="2"/>
  <c r="D38" i="2"/>
  <c r="D37" i="2"/>
  <c r="D31" i="2"/>
  <c r="D26" i="2"/>
  <c r="D18" i="2"/>
  <c r="D21" i="2" s="1"/>
  <c r="D47" i="2"/>
  <c r="E5" i="2"/>
  <c r="E36" i="2" s="1"/>
  <c r="D32" i="2"/>
  <c r="E11" i="2"/>
  <c r="E44" i="2"/>
  <c r="E31" i="2"/>
  <c r="E42" i="2"/>
  <c r="E39" i="2"/>
  <c r="E26" i="2"/>
  <c r="E43" i="2"/>
  <c r="E34" i="2"/>
  <c r="E37" i="2"/>
  <c r="E32" i="2"/>
  <c r="E25" i="2" l="1"/>
  <c r="E35" i="2"/>
  <c r="E38" i="2"/>
  <c r="E30" i="2"/>
  <c r="E29" i="2"/>
  <c r="E41" i="2"/>
  <c r="E18" i="2"/>
  <c r="D33" i="2"/>
  <c r="D19" i="2"/>
  <c r="D24" i="2" s="1"/>
  <c r="E21" i="2" l="1"/>
  <c r="E19" i="2"/>
  <c r="E24" i="2"/>
  <c r="D28" i="2"/>
  <c r="E33" i="2"/>
  <c r="E28" i="2" l="1"/>
  <c r="D45" i="2"/>
  <c r="D46" i="2" l="1"/>
  <c r="D48" i="2" s="1"/>
  <c r="E45" i="2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<sst xmlns="http://schemas.openxmlformats.org/spreadsheetml/2006/main" count="61" uniqueCount="60">
  <si>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</si>
  <si>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</si>
  <si>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</si>
  <si>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</si>
  <si>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</si>
  <si>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</si>
  <si>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</si>
  <si>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</si>
  <si>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</si>
  <si>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</si>
  <si>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</si>
  <si>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</si>
  <si>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</si>
  <si>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</si>
  <si>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</si>
  <si>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</si>
  <si>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</si>
  <si>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</si>
  <si>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</si>
  <si>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</si>
  <si>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</si>
  <si>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</si>
  <si>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</si>
  <si>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</si>
  <si>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</si>
  <si>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</si>
  <si>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Техническое обслуживание источника теплоснабжения  (теплогенератоной)</t>
  </si>
  <si>
    <t xml:space="preserve">Отчет о фактических  расходах,  о выполнении договора упрвления многоквартирным домом   № 41, бул.Юности                                                за 2020 год </t>
  </si>
  <si>
    <t>Содержание мусоропроводов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</si>
  <si>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</si>
  <si>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</si>
  <si>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</si>
  <si>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</si>
  <si>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r>
      <t xml:space="preserve">Формирование, печать  единого платежного документа   - </t>
    </r>
    <r>
      <rPr>
        <sz val="11"/>
        <color indexed="8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</si>
  <si>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</si>
  <si>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</si>
  <si>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</si>
  <si>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</si>
  <si>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</si>
  <si>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</si>
  <si>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</si>
  <si>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</si>
  <si>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</si>
  <si>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</si>
  <si>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</si>
  <si>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</si>
  <si>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</si>
  <si>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</si>
  <si>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</si>
  <si>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</si>
  <si>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</si>
  <si>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</si>
  <si>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</si>
  <si>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</si>
  <si>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</si>
  <si>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</si>
  <si>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indexed="8"/>
        <rFont val="Times New Roman"/>
        <family val="1"/>
        <charset val="204"/>
      </rPr>
      <t>по состоянию на 01.01.2021 г.</t>
    </r>
  </si>
  <si>
    <t>Всего затрат:</t>
  </si>
  <si>
    <t xml:space="preserve">ООО "Градъ Сервис" </t>
  </si>
  <si>
    <t>4.8.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</si>
</sst>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8" formatCode="0_ ;[Red]\-0\ 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2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4"/>
  <sheetViews>
    <sheetView tabSelected="1" topLeftCell="A43" workbookViewId="0">
      <selection activeCell="I9" sqref="I9"/>
    </sheetView>
  </sheetViews>
  <sheetFormatPr defaultRowHeight="15" x14ac:dyDescent="0.25"/>
  <cols>
    <col min="2" max="2" width="6.710937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24" t="s">
        <v>58</v>
      </c>
      <c r="C1" s="24"/>
      <c r="D1" s="24"/>
      <c r="E1" s="24"/>
    </row>
    <row r="2" spans="1:8" ht="40.5" customHeight="1" x14ac:dyDescent="0.25">
      <c r="A2" s="1"/>
      <c r="B2" s="25" t="s">
        <v>27</v>
      </c>
      <c r="C2" s="25"/>
      <c r="D2" s="25"/>
      <c r="E2" s="25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26" t="s">
        <v>0</v>
      </c>
      <c r="C4" s="26"/>
      <c r="D4" s="26"/>
      <c r="E4" s="26"/>
    </row>
    <row r="5" spans="1:8" ht="15.75" customHeight="1" x14ac:dyDescent="0.25">
      <c r="A5" s="1"/>
      <c r="B5" s="27" t="s">
        <v>1</v>
      </c>
      <c r="C5" s="27"/>
      <c r="D5" s="27"/>
      <c r="E5" s="7">
        <f>E6+E7</f>
        <v>25115.1</v>
      </c>
    </row>
    <row r="6" spans="1:8" ht="15.75" customHeight="1" x14ac:dyDescent="0.25">
      <c r="A6" s="1"/>
      <c r="B6" s="23" t="s">
        <v>2</v>
      </c>
      <c r="C6" s="23"/>
      <c r="D6" s="23"/>
      <c r="E6" s="8">
        <v>24689</v>
      </c>
    </row>
    <row r="7" spans="1:8" ht="15.75" customHeight="1" x14ac:dyDescent="0.25">
      <c r="A7" s="1"/>
      <c r="B7" s="23" t="s">
        <v>3</v>
      </c>
      <c r="C7" s="23"/>
      <c r="D7" s="23"/>
      <c r="E7" s="8">
        <v>426.1</v>
      </c>
    </row>
    <row r="8" spans="1:8" ht="15.75" customHeight="1" x14ac:dyDescent="0.25">
      <c r="A8" s="1"/>
      <c r="B8" s="23" t="s">
        <v>8</v>
      </c>
      <c r="C8" s="23"/>
      <c r="D8" s="23"/>
      <c r="E8" s="8">
        <v>12.35</v>
      </c>
    </row>
    <row r="9" spans="1:8" ht="15.75" customHeight="1" x14ac:dyDescent="0.25">
      <c r="A9" s="1"/>
      <c r="B9" s="16"/>
      <c r="C9" s="16"/>
      <c r="D9" s="16"/>
      <c r="E9" s="9"/>
    </row>
    <row r="10" spans="1:8" ht="15.75" customHeight="1" x14ac:dyDescent="0.25">
      <c r="A10" s="1"/>
      <c r="B10" s="28" t="s">
        <v>34</v>
      </c>
      <c r="C10" s="28"/>
      <c r="D10" s="10"/>
      <c r="E10" s="10"/>
    </row>
    <row r="11" spans="1:8" ht="15.75" customHeight="1" x14ac:dyDescent="0.25">
      <c r="A11" s="1"/>
      <c r="B11" s="29" t="s">
        <v>55</v>
      </c>
      <c r="C11" s="29"/>
      <c r="D11" s="29"/>
      <c r="E11" s="3">
        <f>E12+E14</f>
        <v>4001.9351499999998</v>
      </c>
    </row>
    <row r="12" spans="1:8" ht="15.75" customHeight="1" x14ac:dyDescent="0.25">
      <c r="A12" s="1"/>
      <c r="B12" s="31" t="s">
        <v>4</v>
      </c>
      <c r="C12" s="31"/>
      <c r="D12" s="31"/>
      <c r="E12" s="3">
        <v>3655.11483</v>
      </c>
    </row>
    <row r="13" spans="1:8" ht="15.75" customHeight="1" x14ac:dyDescent="0.25">
      <c r="A13" s="1"/>
      <c r="B13" s="32" t="s">
        <v>5</v>
      </c>
      <c r="C13" s="32"/>
      <c r="D13" s="32"/>
      <c r="E13" s="4">
        <v>3522.8537799999999</v>
      </c>
    </row>
    <row r="14" spans="1:8" ht="15.75" customHeight="1" x14ac:dyDescent="0.25">
      <c r="A14" s="1"/>
      <c r="B14" s="31" t="s">
        <v>6</v>
      </c>
      <c r="C14" s="31"/>
      <c r="D14" s="31"/>
      <c r="E14" s="3">
        <v>346.82031999999998</v>
      </c>
    </row>
    <row r="15" spans="1:8" ht="15.75" customHeight="1" x14ac:dyDescent="0.25">
      <c r="A15" s="1"/>
      <c r="B15" s="33" t="s">
        <v>7</v>
      </c>
      <c r="C15" s="33"/>
      <c r="D15" s="33"/>
      <c r="E15" s="5">
        <v>333.7081</v>
      </c>
    </row>
    <row r="16" spans="1:8" ht="15.75" customHeight="1" x14ac:dyDescent="0.25">
      <c r="A16" s="1"/>
      <c r="B16" s="17"/>
      <c r="C16" s="17"/>
      <c r="D16" s="10"/>
      <c r="E16" s="10"/>
      <c r="H16" t="s">
        <v>9</v>
      </c>
    </row>
    <row r="17" spans="1:6" ht="57.75" customHeight="1" x14ac:dyDescent="0.25">
      <c r="A17" s="1"/>
      <c r="B17" s="14" t="s">
        <v>10</v>
      </c>
      <c r="C17" s="14" t="s">
        <v>11</v>
      </c>
      <c r="D17" s="14" t="s">
        <v>35</v>
      </c>
      <c r="E17" s="14" t="s">
        <v>12</v>
      </c>
    </row>
    <row r="18" spans="1:6" ht="15.75" customHeight="1" x14ac:dyDescent="0.25">
      <c r="A18" s="1"/>
      <c r="B18" s="14">
        <v>1</v>
      </c>
      <c r="C18" s="18" t="s">
        <v>53</v>
      </c>
      <c r="D18" s="6">
        <f>560586.32*1.302/1000</f>
        <v>729.88338863999991</v>
      </c>
      <c r="E18" s="11">
        <f>D18/12/$E$5*1000</f>
        <v>2.421794686065355</v>
      </c>
    </row>
    <row r="19" spans="1:6" ht="15.75" customHeight="1" x14ac:dyDescent="0.25">
      <c r="A19" s="1"/>
      <c r="B19" s="13" t="s">
        <v>41</v>
      </c>
      <c r="C19" s="19" t="s">
        <v>43</v>
      </c>
      <c r="D19" s="12">
        <f>D18*0.39529</f>
        <v>288.51560469550554</v>
      </c>
      <c r="E19" s="12">
        <f>E18*0.39529</f>
        <v>0.9573112214547741</v>
      </c>
    </row>
    <row r="20" spans="1:6" ht="63.75" customHeight="1" x14ac:dyDescent="0.25">
      <c r="A20" s="1"/>
      <c r="B20" s="13"/>
      <c r="C20" s="20" t="s">
        <v>24</v>
      </c>
      <c r="D20" s="13"/>
      <c r="E20" s="14"/>
      <c r="F20" t="s">
        <v>9</v>
      </c>
    </row>
    <row r="21" spans="1:6" x14ac:dyDescent="0.25">
      <c r="A21" s="1"/>
      <c r="B21" s="45" t="s">
        <v>39</v>
      </c>
      <c r="C21" s="19" t="s">
        <v>42</v>
      </c>
      <c r="D21" s="12">
        <f>D18*0.45308</f>
        <v>330.69556572501114</v>
      </c>
      <c r="E21" s="12">
        <f>E18*0.45308</f>
        <v>1.0972667363624911</v>
      </c>
    </row>
    <row r="22" spans="1:6" ht="67.5" x14ac:dyDescent="0.25">
      <c r="A22" s="1"/>
      <c r="B22" s="46"/>
      <c r="C22" s="21" t="s">
        <v>37</v>
      </c>
      <c r="D22" s="14"/>
      <c r="E22" s="14"/>
    </row>
    <row r="23" spans="1:6" ht="56.25" x14ac:dyDescent="0.25">
      <c r="A23" s="1"/>
      <c r="B23" s="46"/>
      <c r="C23" s="21" t="s">
        <v>36</v>
      </c>
      <c r="D23" s="14"/>
      <c r="E23" s="14"/>
    </row>
    <row r="24" spans="1:6" x14ac:dyDescent="0.25">
      <c r="A24" s="1"/>
      <c r="B24" s="13" t="s">
        <v>40</v>
      </c>
      <c r="C24" s="19" t="s">
        <v>28</v>
      </c>
      <c r="D24" s="12">
        <f>D18-D19-D21</f>
        <v>110.67221821948323</v>
      </c>
      <c r="E24" s="12">
        <f>E18-E19-E21</f>
        <v>0.36721672824808982</v>
      </c>
    </row>
    <row r="25" spans="1:6" x14ac:dyDescent="0.25">
      <c r="A25" s="1"/>
      <c r="B25" s="14">
        <v>2</v>
      </c>
      <c r="C25" s="18" t="s">
        <v>13</v>
      </c>
      <c r="D25" s="6">
        <v>4.2953999999999999</v>
      </c>
      <c r="E25" s="11">
        <f>D25/12/$E$5*1000</f>
        <v>1.4252382033119518E-2</v>
      </c>
    </row>
    <row r="26" spans="1:6" ht="34.5" customHeight="1" x14ac:dyDescent="0.25">
      <c r="A26" s="1"/>
      <c r="B26" s="14">
        <v>3</v>
      </c>
      <c r="C26" s="18" t="s">
        <v>14</v>
      </c>
      <c r="D26" s="6">
        <f>(83035.8+249122.95)*1.302/1000</f>
        <v>432.47069249999998</v>
      </c>
      <c r="E26" s="11">
        <f>D26/12/$E$5*1000</f>
        <v>1.4349624080732306</v>
      </c>
    </row>
    <row r="27" spans="1:6" ht="146.25" customHeight="1" x14ac:dyDescent="0.25">
      <c r="A27" s="1"/>
      <c r="B27" s="14"/>
      <c r="C27" s="34" t="s">
        <v>38</v>
      </c>
      <c r="D27" s="35"/>
      <c r="E27" s="36"/>
    </row>
    <row r="28" spans="1:6" ht="19.5" customHeight="1" x14ac:dyDescent="0.25">
      <c r="A28" s="1"/>
      <c r="B28" s="14">
        <v>4</v>
      </c>
      <c r="C28" s="18" t="s">
        <v>15</v>
      </c>
      <c r="D28" s="11">
        <f>D29+D30+D31+D32+D33+D34+D35+D36</f>
        <v>1017.058218</v>
      </c>
      <c r="E28" s="11">
        <f>D28/12/$E$5*1000</f>
        <v>3.374657138534189</v>
      </c>
    </row>
    <row r="29" spans="1:6" ht="33.75" customHeight="1" x14ac:dyDescent="0.25">
      <c r="A29" s="1"/>
      <c r="B29" s="47" t="s">
        <v>44</v>
      </c>
      <c r="C29" s="22" t="s">
        <v>16</v>
      </c>
      <c r="D29" s="15">
        <v>5.9084099999999999</v>
      </c>
      <c r="E29" s="15">
        <f t="shared" ref="E29:E45" si="0">D29/12/$E$5*1000</f>
        <v>1.9604441152931903E-2</v>
      </c>
    </row>
    <row r="30" spans="1:6" ht="38.25" x14ac:dyDescent="0.25">
      <c r="A30" s="1"/>
      <c r="B30" s="47" t="s">
        <v>45</v>
      </c>
      <c r="C30" s="22" t="s">
        <v>17</v>
      </c>
      <c r="D30" s="15">
        <v>107.33654</v>
      </c>
      <c r="E30" s="15">
        <f t="shared" si="0"/>
        <v>0.35614875778582078</v>
      </c>
    </row>
    <row r="31" spans="1:6" ht="25.5" x14ac:dyDescent="0.25">
      <c r="A31" s="1"/>
      <c r="B31" s="47" t="s">
        <v>46</v>
      </c>
      <c r="C31" s="22" t="s">
        <v>18</v>
      </c>
      <c r="D31" s="15">
        <f>1.77287+31.998</f>
        <v>33.770870000000002</v>
      </c>
      <c r="E31" s="15">
        <f t="shared" si="0"/>
        <v>0.11205367156279158</v>
      </c>
    </row>
    <row r="32" spans="1:6" x14ac:dyDescent="0.25">
      <c r="A32" s="1"/>
      <c r="B32" s="47" t="s">
        <v>47</v>
      </c>
      <c r="C32" s="22" t="s">
        <v>19</v>
      </c>
      <c r="D32" s="15">
        <f>0.01*E5*12/1000</f>
        <v>3.0138119999999997</v>
      </c>
      <c r="E32" s="15">
        <f t="shared" si="0"/>
        <v>9.9999999999999985E-3</v>
      </c>
    </row>
    <row r="33" spans="1:5" ht="15.75" customHeight="1" x14ac:dyDescent="0.25">
      <c r="A33" s="1"/>
      <c r="B33" s="47" t="s">
        <v>48</v>
      </c>
      <c r="C33" s="22" t="s">
        <v>20</v>
      </c>
      <c r="D33" s="15">
        <f>0.08*E5*12/1000</f>
        <v>24.110495999999998</v>
      </c>
      <c r="E33" s="15">
        <f t="shared" si="0"/>
        <v>7.9999999999999988E-2</v>
      </c>
    </row>
    <row r="34" spans="1:5" ht="38.25" x14ac:dyDescent="0.25">
      <c r="A34" s="1"/>
      <c r="B34" s="47" t="s">
        <v>49</v>
      </c>
      <c r="C34" s="22" t="s">
        <v>21</v>
      </c>
      <c r="D34" s="15">
        <f>24.10156+24.42334+633.8</f>
        <v>682.32489999999996</v>
      </c>
      <c r="E34" s="15">
        <f t="shared" si="0"/>
        <v>2.2639929099758045</v>
      </c>
    </row>
    <row r="35" spans="1:5" x14ac:dyDescent="0.25">
      <c r="A35" s="1"/>
      <c r="B35" s="47" t="s">
        <v>50</v>
      </c>
      <c r="C35" s="22" t="s">
        <v>51</v>
      </c>
      <c r="D35" s="15">
        <f>2.76352+2.71535+1.808+2.00972+3.87555+0.02745+13.53</f>
        <v>26.729590000000002</v>
      </c>
      <c r="E35" s="15">
        <f t="shared" si="0"/>
        <v>8.8690303177504121E-2</v>
      </c>
    </row>
    <row r="36" spans="1:5" x14ac:dyDescent="0.25">
      <c r="A36" s="1"/>
      <c r="B36" s="47" t="s">
        <v>59</v>
      </c>
      <c r="C36" s="22" t="s">
        <v>26</v>
      </c>
      <c r="D36" s="15">
        <v>133.86359999999999</v>
      </c>
      <c r="E36" s="15">
        <f t="shared" si="0"/>
        <v>0.44416705487933555</v>
      </c>
    </row>
    <row r="37" spans="1:5" ht="35.25" customHeight="1" x14ac:dyDescent="0.25">
      <c r="A37" s="1"/>
      <c r="B37" s="14">
        <v>5</v>
      </c>
      <c r="C37" s="18" t="s">
        <v>52</v>
      </c>
      <c r="D37" s="11">
        <f>346.41694+42.93323+110.62412+2.07985</f>
        <v>502.05414000000002</v>
      </c>
      <c r="E37" s="11">
        <f t="shared" si="0"/>
        <v>1.6658442530589168</v>
      </c>
    </row>
    <row r="38" spans="1:5" ht="30.75" customHeight="1" x14ac:dyDescent="0.25">
      <c r="A38" s="1"/>
      <c r="B38" s="14">
        <v>6</v>
      </c>
      <c r="C38" s="18" t="s">
        <v>22</v>
      </c>
      <c r="D38" s="11">
        <f>1.82963+129.34272+8.142379</f>
        <v>139.31472900000003</v>
      </c>
      <c r="E38" s="11">
        <f t="shared" si="0"/>
        <v>0.46225421160974883</v>
      </c>
    </row>
    <row r="39" spans="1:5" ht="21" customHeight="1" x14ac:dyDescent="0.25">
      <c r="A39" s="1"/>
      <c r="B39" s="14">
        <v>7</v>
      </c>
      <c r="C39" s="18" t="s">
        <v>25</v>
      </c>
      <c r="D39" s="11">
        <f>873.4145+188.825898+17.48799</f>
        <v>1079.728388</v>
      </c>
      <c r="E39" s="11">
        <f t="shared" si="0"/>
        <v>3.5826003347255906</v>
      </c>
    </row>
    <row r="40" spans="1:5" ht="225" customHeight="1" x14ac:dyDescent="0.25">
      <c r="A40" s="1"/>
      <c r="B40" s="14"/>
      <c r="C40" s="30" t="s">
        <v>29</v>
      </c>
      <c r="D40" s="30"/>
      <c r="E40" s="30"/>
    </row>
    <row r="41" spans="1:5" ht="15" customHeight="1" x14ac:dyDescent="0.25">
      <c r="A41" s="1"/>
      <c r="B41" s="14">
        <v>8</v>
      </c>
      <c r="C41" s="18" t="s">
        <v>54</v>
      </c>
      <c r="D41" s="6">
        <v>16.405259999999998</v>
      </c>
      <c r="E41" s="11">
        <f t="shared" si="0"/>
        <v>5.4433587761944006E-2</v>
      </c>
    </row>
    <row r="42" spans="1:5" ht="30" x14ac:dyDescent="0.25">
      <c r="A42" s="1"/>
      <c r="B42" s="14">
        <v>9</v>
      </c>
      <c r="C42" s="18" t="s">
        <v>33</v>
      </c>
      <c r="D42" s="6">
        <v>53.245260000000002</v>
      </c>
      <c r="E42" s="11">
        <f t="shared" si="0"/>
        <v>0.17667080760180129</v>
      </c>
    </row>
    <row r="43" spans="1:5" x14ac:dyDescent="0.25">
      <c r="A43" s="1"/>
      <c r="B43" s="44">
        <v>10</v>
      </c>
      <c r="C43" s="37" t="s">
        <v>23</v>
      </c>
      <c r="D43" s="38">
        <f>(E13+E15)*0.01+2.5901</f>
        <v>41.155718799999995</v>
      </c>
      <c r="E43" s="38">
        <f t="shared" si="0"/>
        <v>0.13655702080952625</v>
      </c>
    </row>
    <row r="44" spans="1:5" x14ac:dyDescent="0.25">
      <c r="A44" s="1"/>
      <c r="B44" s="44">
        <v>11</v>
      </c>
      <c r="C44" s="39" t="s">
        <v>30</v>
      </c>
      <c r="D44" s="38">
        <v>477.87121000000002</v>
      </c>
      <c r="E44" s="38">
        <f t="shared" si="0"/>
        <v>1.5856039129182578</v>
      </c>
    </row>
    <row r="45" spans="1:5" ht="15" customHeight="1" x14ac:dyDescent="0.25">
      <c r="A45" s="1"/>
      <c r="B45" s="48">
        <v>12</v>
      </c>
      <c r="C45" s="49" t="s">
        <v>57</v>
      </c>
      <c r="D45" s="50">
        <f>D18+D25+D26+D28+D37+D38+D39+D41+D42+D43+D44</f>
        <v>4493.4824049400004</v>
      </c>
      <c r="E45" s="50">
        <f t="shared" si="0"/>
        <v>14.909630743191681</v>
      </c>
    </row>
    <row r="46" spans="1:5" ht="15" customHeight="1" x14ac:dyDescent="0.25">
      <c r="A46" s="1"/>
      <c r="B46" s="44">
        <v>13</v>
      </c>
      <c r="C46" s="40" t="s">
        <v>31</v>
      </c>
      <c r="D46" s="38">
        <f>E11-D45</f>
        <v>-491.54725494000058</v>
      </c>
      <c r="E46" s="41"/>
    </row>
    <row r="47" spans="1:5" ht="21" customHeight="1" x14ac:dyDescent="0.25">
      <c r="A47" s="1"/>
      <c r="B47" s="44">
        <v>14</v>
      </c>
      <c r="C47" s="40" t="s">
        <v>56</v>
      </c>
      <c r="D47" s="38">
        <f>(518488.7+97604.08)/1000</f>
        <v>616.09278000000006</v>
      </c>
      <c r="E47" s="41"/>
    </row>
    <row r="48" spans="1:5" ht="15" hidden="1" customHeight="1" x14ac:dyDescent="0.25">
      <c r="A48" s="1"/>
      <c r="B48" s="44">
        <v>15</v>
      </c>
      <c r="C48" s="40" t="s">
        <v>32</v>
      </c>
      <c r="D48" s="42">
        <f>D46-D47</f>
        <v>-1107.6400349400005</v>
      </c>
      <c r="E48" s="43"/>
    </row>
    <row r="49" spans="1:5" x14ac:dyDescent="0.25">
      <c r="A49" s="1"/>
      <c r="B49" s="2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</sheetData>
  <mergeCells count="15">
    <mergeCell ref="B10:C10"/>
    <mergeCell ref="B8:D8"/>
    <mergeCell ref="B11:D11"/>
    <mergeCell ref="C40:E40"/>
    <mergeCell ref="B12:D12"/>
    <mergeCell ref="B13:D13"/>
    <mergeCell ref="B14:D14"/>
    <mergeCell ref="B15:D15"/>
    <mergeCell ref="C27:E27"/>
    <mergeCell ref="B7:D7"/>
    <mergeCell ref="B6:D6"/>
    <mergeCell ref="B1:E1"/>
    <mergeCell ref="B2:E2"/>
    <mergeCell ref="B4:E4"/>
    <mergeCell ref="B5:D5"/>
  </mergeCells>
  <phoneticPr fontId="12" type="noConversion"/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2021-03-23T09:13:30Z</dcterms:modified>
</cp:coreProperties>
</file>